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ИПР 10 сессии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60" i="1" l="1"/>
  <c r="H61" i="1" s="1"/>
  <c r="G7" i="1"/>
  <c r="G55" i="1"/>
  <c r="F55" i="1"/>
  <c r="F60" i="1" s="1"/>
  <c r="F61" i="1" s="1"/>
  <c r="E60" i="1"/>
  <c r="E61" i="1" s="1"/>
  <c r="C18" i="1"/>
  <c r="C11" i="1"/>
  <c r="G60" i="1" l="1"/>
  <c r="G61" i="1" s="1"/>
  <c r="C55" i="1"/>
  <c r="C60" i="1" s="1"/>
  <c r="C61" i="1" s="1"/>
  <c r="H62" i="1" s="1"/>
</calcChain>
</file>

<file path=xl/sharedStrings.xml><?xml version="1.0" encoding="utf-8"?>
<sst xmlns="http://schemas.openxmlformats.org/spreadsheetml/2006/main" count="109" uniqueCount="104">
  <si>
    <t>СПРАВКА</t>
  </si>
  <si>
    <t>по исполнению протокольного решения 10 сессии Совета депутатов</t>
  </si>
  <si>
    <t>Исполнение предложений</t>
  </si>
  <si>
    <t>Предложения</t>
  </si>
  <si>
    <t>Совета депутатов</t>
  </si>
  <si>
    <t>№</t>
  </si>
  <si>
    <t>п/п</t>
  </si>
  <si>
    <t>(тыс. руб.)</t>
  </si>
  <si>
    <t>1.</t>
  </si>
  <si>
    <t>Включить в МЦП "Реформирование и модернизация ЖКХ"</t>
  </si>
  <si>
    <t>15 млн. руб. на замену и модернизацию лифтового хозяйства</t>
  </si>
  <si>
    <t>2.</t>
  </si>
  <si>
    <t>Включить в МЦП "Реформирование и модернизация ЖКХ" в 2011г.</t>
  </si>
  <si>
    <t>14 млн. руб. на ремонт внутриквартальных территорий</t>
  </si>
  <si>
    <t>3.</t>
  </si>
  <si>
    <t>Изыскать возможность финансирования капитального ремонта</t>
  </si>
  <si>
    <t>кровли для домов жилого фонда на сумму 18 млн. руб.</t>
  </si>
  <si>
    <t>4.</t>
  </si>
  <si>
    <t>Выделить денежные средства для финансирования магистральных</t>
  </si>
  <si>
    <t>сетей к дому № 14/5 в сумме 7,5 млн. руб.</t>
  </si>
  <si>
    <t>5.</t>
  </si>
  <si>
    <t>Предусмотреть в бюджете 2011 года средства на капитальный</t>
  </si>
  <si>
    <t>ремонт по расширению внутридвор. территории по ул. Ленина, 50</t>
  </si>
  <si>
    <t>6.</t>
  </si>
  <si>
    <t>Предусмотреть в бюджете 2011-2013г.г. средства для ремонта жил.</t>
  </si>
  <si>
    <t>фонда (фасады) на условиях софинансирования с собственниками</t>
  </si>
  <si>
    <t>7.</t>
  </si>
  <si>
    <t>Увеличить финансирование на лесное хозяйство в 2011 году</t>
  </si>
  <si>
    <t>(на 10% к уровню 2010 года)</t>
  </si>
  <si>
    <t>8.</t>
  </si>
  <si>
    <t>Разработать мероприятия, направленные на нормализацию и</t>
  </si>
  <si>
    <t>парковку автотранспорта (ул. Решетнева, Школьная, Григорьева,</t>
  </si>
  <si>
    <t>Ленина). Предусмотреть привлечение средств град. предприятий</t>
  </si>
  <si>
    <t>9.</t>
  </si>
  <si>
    <t>Предусмотреть в бюджете 2011 года приобретение лыжного</t>
  </si>
  <si>
    <t>инвентаря (200 пар для взрослых и детей) на 0,6-0,9 млн. руб.</t>
  </si>
  <si>
    <t>10.</t>
  </si>
  <si>
    <t>Предусмотреть в бюджете средства на реконструкцию бывшей</t>
  </si>
  <si>
    <t>11.</t>
  </si>
  <si>
    <t>Предусмотреть в бюджете 2011 года финансирование на кап.</t>
  </si>
  <si>
    <t>ремонт клуба "Железнодорожник" в п. Тартат (14,5 млн. руб.)</t>
  </si>
  <si>
    <t>12.</t>
  </si>
  <si>
    <t>Предусмотреть в бюджете 2011 года финансирование на ПСД</t>
  </si>
  <si>
    <t>Предусмотреть финансирование на разработку ПСД и ремонт</t>
  </si>
  <si>
    <t>физкультурно-оздоровительного центра в МКР Первомайский</t>
  </si>
  <si>
    <t>13.</t>
  </si>
  <si>
    <t>здания бывшего д/к № 21 (кафе Козерог) для рекострукции под ДДУ</t>
  </si>
  <si>
    <t>14.</t>
  </si>
  <si>
    <t>Предусмотреть необходимое финансирование на проведение кап.</t>
  </si>
  <si>
    <t>ремонтов МОУ СОШ № 90, № 95, № 100, Гимназии № 96 с целью</t>
  </si>
  <si>
    <t>открытия в них групп для детей дошкольного возраста</t>
  </si>
  <si>
    <t>15.</t>
  </si>
  <si>
    <t>Предусмотреть финансирование на питание участников спорт.</t>
  </si>
  <si>
    <t>соревнований, выезжающих за пределы ЗАТО  (450 руб. в сутки)</t>
  </si>
  <si>
    <t>16.</t>
  </si>
  <si>
    <t>Предусмотреть в бюджете 2011 года доп. расходы на приобретение</t>
  </si>
  <si>
    <t>поощрит. призов для участников спортсоревнований (0,2 млн. руб.)</t>
  </si>
  <si>
    <t>17.</t>
  </si>
  <si>
    <t xml:space="preserve">Изыскать финансирование в 2011 году на ремонт большого </t>
  </si>
  <si>
    <t>специализированного спортивного зала МОУ СОШ № 97</t>
  </si>
  <si>
    <t>18.</t>
  </si>
  <si>
    <t>Изыскать средства в 2011 году на проведение кап. ремонта блока</t>
  </si>
  <si>
    <t>начальных классов МОУ СОШ № 104</t>
  </si>
  <si>
    <t>19.</t>
  </si>
  <si>
    <t>Предусмотреть в бюджете 2011 года средства на кап. ремонт МОУ</t>
  </si>
  <si>
    <t>СОШ № 98 (спортзал и фасад) в сумме 10 млн. руб.</t>
  </si>
  <si>
    <t>20.</t>
  </si>
  <si>
    <t>21.</t>
  </si>
  <si>
    <t xml:space="preserve">Предусмотреть в бюджете 2011 года средства на кап. ремонт </t>
  </si>
  <si>
    <t>внутриквартальной территории по ул. Ленина, 39А</t>
  </si>
  <si>
    <t>22.</t>
  </si>
  <si>
    <t>концертно-танцевального зала</t>
  </si>
  <si>
    <t>Предусмотреть в бюджете 2011 года средства на кап. ремонт</t>
  </si>
  <si>
    <t xml:space="preserve">Определить приоритеты и завершить работы по замене окон в </t>
  </si>
  <si>
    <t>учреждениях социальной сферы (образование, культура, спорт)</t>
  </si>
  <si>
    <t>за счет средств бюджета 2011-2013г.г.</t>
  </si>
  <si>
    <t>23.</t>
  </si>
  <si>
    <t>Включить в бюджет 2011 года разработку ПСД на тепловые сети</t>
  </si>
  <si>
    <t>пос. Заозерный</t>
  </si>
  <si>
    <t>24.</t>
  </si>
  <si>
    <t>Включить в бюджет 2011 года внутриквартальный ремонт</t>
  </si>
  <si>
    <t>по адресу ул. Свердлова, 32 (ЦСПСиД)</t>
  </si>
  <si>
    <t>В.Г. Лифанов</t>
  </si>
  <si>
    <t>в сумме до 20 млн. руб.</t>
  </si>
  <si>
    <t>№ 2279 от 28.12.2010 (ранее было 150 руб./ сут.)</t>
  </si>
  <si>
    <t>конторы в п. Новый Путь под клуб (после передачи от ФГУП "ГХК")</t>
  </si>
  <si>
    <t>Часть помещений этого здания находится в аренде</t>
  </si>
  <si>
    <t xml:space="preserve"> В настоящее время решается вопрос о передаче здания</t>
  </si>
  <si>
    <t xml:space="preserve"> Стало 250 руб./сут. по Постановлению Администрации</t>
  </si>
  <si>
    <t xml:space="preserve"> конторы в муниципальную собственность</t>
  </si>
  <si>
    <t xml:space="preserve"> до (16.02 - 31.03). 2012г.</t>
  </si>
  <si>
    <t>(шк. № 90)</t>
  </si>
  <si>
    <t>(признано</t>
  </si>
  <si>
    <t>нецелесооб.)</t>
  </si>
  <si>
    <t>(МОУ, КТЗ)</t>
  </si>
  <si>
    <t>(7100-замена</t>
  </si>
  <si>
    <t>ИТОГО (в исходных суммах):</t>
  </si>
  <si>
    <t>ИТОГО (в скорректированных суммах):</t>
  </si>
  <si>
    <t>(экономия)</t>
  </si>
  <si>
    <t>(фактич. затраты составили 608,0)</t>
  </si>
  <si>
    <t>окон, учтено в п. 23)</t>
  </si>
  <si>
    <t xml:space="preserve">         Руководитель контрольно-ревизионной службы Совета депутатов</t>
  </si>
  <si>
    <t>Всего за 2011 год:</t>
  </si>
  <si>
    <t>(двери, перила)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</si>
</sst>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р_."/>
    <numFmt numFmtId="165" formatCode="#,##0.0"/>
    <numFmt numFmtId="166" formatCode="_-* #,##0.0_р_._-;\-* #,##0.0_р_._-;_-* &quot;-&quot;?_р_._-;_-@_-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1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Fill="1" applyBorder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165" fontId="0" fillId="0" borderId="0" xfId="0" applyNumberFormat="1"/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165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11" fillId="0" borderId="3" xfId="0" applyNumberFormat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165" fontId="10" fillId="2" borderId="1" xfId="0" applyNumberFormat="1" applyFont="1" applyFill="1" applyBorder="1"/>
    <xf numFmtId="0" fontId="12" fillId="0" borderId="0" xfId="0" applyFont="1"/>
    <xf numFmtId="165" fontId="12" fillId="0" borderId="0" xfId="0" applyNumberFormat="1" applyFont="1"/>
    <xf numFmtId="0" fontId="12" fillId="0" borderId="0" xfId="0" applyFont="1" applyAlignment="1">
      <alignment horizontal="right"/>
    </xf>
    <xf numFmtId="166" fontId="10" fillId="2" borderId="1" xfId="0" applyNumberFormat="1" applyFont="1" applyFill="1" applyBorder="1"/>
    <xf numFmtId="0" fontId="6" fillId="2" borderId="1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tabSelected="1" topLeftCell="A4" workbookViewId="0">
      <selection activeCell="B15" sqref="B15"/>
    </sheetView>
  </sheetViews>
  <sheetFormatPr defaultRowHeight="14.5" x14ac:dyDescent="0.35"/>
  <cols>
    <col min="1" max="1" width="4.1796875" customWidth="1"/>
    <col min="2" max="2" width="66.453125" customWidth="1"/>
    <col min="3" max="3" width="10" customWidth="1"/>
    <col min="4" max="4" width="9.7265625" customWidth="1"/>
    <col min="5" max="5" width="10" customWidth="1"/>
    <col min="6" max="6" width="9.54296875" customWidth="1"/>
    <col min="7" max="7" width="10" customWidth="1"/>
    <col min="8" max="8" width="10.54296875" customWidth="1"/>
  </cols>
  <sheetData>
    <row r="1" spans="1:16" ht="17.5" x14ac:dyDescent="0.35">
      <c r="A1" s="34" t="s">
        <v>0</v>
      </c>
      <c r="B1" s="34"/>
      <c r="C1" s="34"/>
      <c r="D1" s="34"/>
      <c r="E1" s="34"/>
      <c r="F1" s="34"/>
      <c r="G1" s="34"/>
      <c r="H1" s="34"/>
      <c r="I1" s="1"/>
      <c r="J1" s="1"/>
      <c r="K1" s="1"/>
      <c r="L1" s="1"/>
      <c r="M1" s="1"/>
      <c r="N1" s="1"/>
      <c r="O1" s="1"/>
      <c r="P1" s="1"/>
    </row>
    <row r="2" spans="1:16" ht="15" customHeight="1" x14ac:dyDescent="0.35">
      <c r="A2" s="34" t="s">
        <v>1</v>
      </c>
      <c r="B2" s="34"/>
      <c r="C2" s="34"/>
      <c r="D2" s="34"/>
      <c r="E2" s="34"/>
      <c r="F2" s="34"/>
      <c r="G2" s="34"/>
      <c r="H2" s="34"/>
      <c r="I2" s="1"/>
      <c r="J2" s="1"/>
      <c r="K2" s="1"/>
      <c r="L2" s="1"/>
      <c r="M2" s="1"/>
      <c r="N2" s="1"/>
      <c r="O2" s="1"/>
      <c r="P2" s="1"/>
    </row>
    <row r="3" spans="1:16" ht="12.75" customHeight="1" x14ac:dyDescent="0.35">
      <c r="B3" s="1"/>
      <c r="C3" s="1"/>
      <c r="D3" s="1"/>
      <c r="E3" s="1"/>
      <c r="F3" s="1"/>
      <c r="H3" s="15" t="s">
        <v>7</v>
      </c>
      <c r="I3" s="1"/>
      <c r="J3" s="1"/>
      <c r="K3" s="1"/>
      <c r="L3" s="1"/>
      <c r="M3" s="1"/>
      <c r="N3" s="1"/>
      <c r="O3" s="1"/>
      <c r="P3" s="1"/>
    </row>
    <row r="4" spans="1:16" s="3" customFormat="1" ht="15.5" x14ac:dyDescent="0.35">
      <c r="A4" s="5" t="s">
        <v>5</v>
      </c>
      <c r="B4" s="8" t="s">
        <v>3</v>
      </c>
      <c r="C4" s="35" t="s">
        <v>2</v>
      </c>
      <c r="D4" s="35"/>
      <c r="E4" s="35"/>
      <c r="F4" s="35"/>
      <c r="G4" s="35"/>
      <c r="H4" s="35"/>
      <c r="I4" s="4"/>
      <c r="J4" s="4"/>
      <c r="K4" s="4"/>
      <c r="L4" s="2"/>
      <c r="M4" s="2"/>
      <c r="N4" s="2"/>
      <c r="O4" s="2"/>
      <c r="P4" s="2"/>
    </row>
    <row r="5" spans="1:16" ht="15.5" x14ac:dyDescent="0.35">
      <c r="A5" s="6" t="s">
        <v>6</v>
      </c>
      <c r="B5" s="9" t="s">
        <v>4</v>
      </c>
      <c r="C5" s="25">
        <v>40584</v>
      </c>
      <c r="D5" s="25">
        <v>40661</v>
      </c>
      <c r="E5" s="25">
        <v>40717</v>
      </c>
      <c r="F5" s="25">
        <v>40780</v>
      </c>
      <c r="G5" s="25">
        <v>40836</v>
      </c>
      <c r="H5" s="25">
        <v>40890</v>
      </c>
      <c r="I5" s="4"/>
      <c r="J5" s="4"/>
      <c r="K5" s="4"/>
      <c r="L5" s="1"/>
      <c r="M5" s="1"/>
      <c r="N5" s="1"/>
      <c r="O5" s="1"/>
      <c r="P5" s="1"/>
    </row>
    <row r="6" spans="1:16" ht="15.5" x14ac:dyDescent="0.35">
      <c r="A6" s="10" t="s">
        <v>8</v>
      </c>
      <c r="B6" s="7" t="s">
        <v>9</v>
      </c>
      <c r="C6" s="17"/>
      <c r="D6" s="11"/>
      <c r="E6" s="17"/>
      <c r="F6" s="17"/>
      <c r="G6" s="11"/>
      <c r="H6" s="11"/>
      <c r="I6" s="1"/>
      <c r="J6" s="1"/>
      <c r="K6" s="1"/>
      <c r="L6" s="1"/>
      <c r="M6" s="1"/>
      <c r="N6" s="1"/>
      <c r="O6" s="1"/>
      <c r="P6" s="1"/>
    </row>
    <row r="7" spans="1:16" ht="15.5" x14ac:dyDescent="0.35">
      <c r="A7" s="11"/>
      <c r="B7" s="7" t="s">
        <v>10</v>
      </c>
      <c r="C7" s="17"/>
      <c r="D7" s="11"/>
      <c r="E7" s="17">
        <v>10000</v>
      </c>
      <c r="F7" s="17"/>
      <c r="G7" s="17">
        <f>4000-100</f>
        <v>3900</v>
      </c>
      <c r="H7" s="17"/>
      <c r="I7" s="1"/>
      <c r="J7" s="1"/>
      <c r="K7" s="1"/>
      <c r="L7" s="1"/>
      <c r="M7" s="1"/>
      <c r="N7" s="1"/>
      <c r="O7" s="1"/>
      <c r="P7" s="1"/>
    </row>
    <row r="8" spans="1:16" ht="15.5" x14ac:dyDescent="0.35">
      <c r="A8" s="11" t="s">
        <v>11</v>
      </c>
      <c r="B8" s="7" t="s">
        <v>12</v>
      </c>
      <c r="C8" s="17"/>
      <c r="D8" s="11"/>
      <c r="E8" s="17"/>
      <c r="F8" s="17"/>
      <c r="G8" s="11"/>
      <c r="H8" s="11"/>
      <c r="I8" s="1"/>
      <c r="J8" s="1"/>
      <c r="K8" s="1"/>
      <c r="L8" s="1"/>
      <c r="M8" s="1"/>
      <c r="N8" s="1"/>
      <c r="O8" s="1"/>
      <c r="P8" s="1"/>
    </row>
    <row r="9" spans="1:16" ht="15.5" x14ac:dyDescent="0.35">
      <c r="A9" s="11"/>
      <c r="B9" s="7" t="s">
        <v>13</v>
      </c>
      <c r="C9" s="17">
        <v>4500</v>
      </c>
      <c r="D9" s="11"/>
      <c r="E9" s="17">
        <v>2000</v>
      </c>
      <c r="F9" s="17"/>
      <c r="G9" s="26">
        <v>-361.42712999999998</v>
      </c>
      <c r="H9" s="11"/>
      <c r="I9" s="1"/>
      <c r="J9" s="1"/>
      <c r="K9" s="1"/>
      <c r="L9" s="1"/>
      <c r="M9" s="1"/>
      <c r="N9" s="1"/>
      <c r="O9" s="1"/>
      <c r="P9" s="1"/>
    </row>
    <row r="10" spans="1:16" ht="15.5" x14ac:dyDescent="0.35">
      <c r="A10" s="11" t="s">
        <v>14</v>
      </c>
      <c r="B10" s="7" t="s">
        <v>15</v>
      </c>
      <c r="C10" s="17"/>
      <c r="D10" s="11"/>
      <c r="E10" s="17"/>
      <c r="F10" s="17"/>
      <c r="G10" s="17" t="s">
        <v>98</v>
      </c>
      <c r="H10" s="17"/>
      <c r="I10" s="1"/>
      <c r="J10" s="1"/>
      <c r="K10" s="1"/>
      <c r="L10" s="1"/>
      <c r="M10" s="1"/>
      <c r="N10" s="1"/>
      <c r="O10" s="1"/>
      <c r="P10" s="1"/>
    </row>
    <row r="11" spans="1:16" ht="15.5" x14ac:dyDescent="0.35">
      <c r="A11" s="11"/>
      <c r="B11" s="7" t="s">
        <v>16</v>
      </c>
      <c r="C11" s="17">
        <f>10000*(909.677+1474.513+980.922+492.439+476.515+1138.13)/10049.168</f>
        <v>5445.4219493593901</v>
      </c>
      <c r="D11" s="11"/>
      <c r="E11" s="17"/>
      <c r="F11" s="17"/>
      <c r="G11" s="11"/>
      <c r="H11" s="11"/>
      <c r="I11" s="1"/>
      <c r="J11" s="1"/>
      <c r="K11" s="1"/>
      <c r="L11" s="1"/>
      <c r="M11" s="1"/>
      <c r="N11" s="1"/>
      <c r="O11" s="1"/>
      <c r="P11" s="1"/>
    </row>
    <row r="12" spans="1:16" ht="15.5" x14ac:dyDescent="0.35">
      <c r="A12" s="11" t="s">
        <v>17</v>
      </c>
      <c r="B12" s="7" t="s">
        <v>18</v>
      </c>
      <c r="C12" s="17"/>
      <c r="D12" s="11"/>
      <c r="E12" s="17"/>
      <c r="F12" s="17"/>
      <c r="G12" s="11"/>
      <c r="H12" s="11"/>
      <c r="I12" s="1"/>
      <c r="J12" s="1"/>
      <c r="K12" s="1"/>
      <c r="L12" s="1"/>
      <c r="M12" s="1"/>
      <c r="N12" s="1"/>
      <c r="O12" s="1"/>
      <c r="P12" s="1"/>
    </row>
    <row r="13" spans="1:16" ht="15.5" x14ac:dyDescent="0.35">
      <c r="A13" s="11"/>
      <c r="B13" s="7" t="s">
        <v>19</v>
      </c>
      <c r="C13" s="17"/>
      <c r="D13" s="11"/>
      <c r="E13" s="17"/>
      <c r="F13" s="17"/>
      <c r="G13" s="11"/>
      <c r="H13" s="11"/>
      <c r="I13" s="1"/>
      <c r="J13" s="1"/>
      <c r="K13" s="1"/>
      <c r="L13" s="1"/>
      <c r="M13" s="1"/>
      <c r="N13" s="1"/>
      <c r="O13" s="1"/>
      <c r="P13" s="1"/>
    </row>
    <row r="14" spans="1:16" ht="15.5" x14ac:dyDescent="0.35">
      <c r="A14" s="11" t="s">
        <v>20</v>
      </c>
      <c r="B14" s="7" t="s">
        <v>21</v>
      </c>
      <c r="C14" s="17"/>
      <c r="D14" s="11"/>
      <c r="E14" s="17"/>
      <c r="F14" s="17"/>
      <c r="G14" s="11"/>
      <c r="H14" s="11"/>
      <c r="I14" s="1"/>
      <c r="J14" s="1"/>
      <c r="K14" s="1"/>
      <c r="L14" s="1"/>
      <c r="M14" s="1"/>
      <c r="N14" s="1"/>
      <c r="O14" s="1"/>
      <c r="P14" s="1"/>
    </row>
    <row r="15" spans="1:16" ht="15.5" x14ac:dyDescent="0.35">
      <c r="A15" s="11"/>
      <c r="B15" s="7" t="s">
        <v>22</v>
      </c>
      <c r="C15" s="17"/>
      <c r="D15" s="11"/>
      <c r="E15" s="17"/>
      <c r="F15" s="17"/>
      <c r="G15" s="11"/>
      <c r="H15" s="11"/>
      <c r="I15" s="1"/>
      <c r="J15" s="1"/>
      <c r="K15" s="1"/>
      <c r="L15" s="1"/>
      <c r="M15" s="1"/>
      <c r="N15" s="1"/>
      <c r="O15" s="1"/>
      <c r="P15" s="1"/>
    </row>
    <row r="16" spans="1:16" ht="15.5" x14ac:dyDescent="0.35">
      <c r="A16" s="11" t="s">
        <v>23</v>
      </c>
      <c r="B16" s="7" t="s">
        <v>24</v>
      </c>
      <c r="C16" s="17"/>
      <c r="D16" s="11"/>
      <c r="E16" s="17"/>
      <c r="F16" s="17"/>
      <c r="G16" s="11"/>
      <c r="H16" s="11"/>
      <c r="I16" s="1"/>
      <c r="J16" s="1"/>
      <c r="K16" s="1"/>
      <c r="L16" s="1"/>
      <c r="M16" s="1"/>
      <c r="N16" s="1"/>
      <c r="O16" s="1"/>
      <c r="P16" s="1"/>
    </row>
    <row r="17" spans="1:16" ht="15.5" x14ac:dyDescent="0.35">
      <c r="A17" s="11"/>
      <c r="B17" s="7" t="s">
        <v>25</v>
      </c>
      <c r="C17" s="17"/>
      <c r="D17" s="11"/>
      <c r="E17" s="17"/>
      <c r="F17" s="17"/>
      <c r="G17" s="11"/>
      <c r="H17" s="11"/>
      <c r="I17" s="1"/>
      <c r="J17" s="1"/>
      <c r="K17" s="1"/>
      <c r="L17" s="1"/>
      <c r="M17" s="1"/>
      <c r="N17" s="1"/>
      <c r="O17" s="1"/>
      <c r="P17" s="1"/>
    </row>
    <row r="18" spans="1:16" ht="15.5" x14ac:dyDescent="0.35">
      <c r="A18" s="11"/>
      <c r="B18" s="7" t="s">
        <v>83</v>
      </c>
      <c r="C18" s="17">
        <f>10000*(1331.918+1287.086+872.269+1085.699)/10049.168</f>
        <v>4554.5780506406099</v>
      </c>
      <c r="D18" s="11"/>
      <c r="E18" s="17"/>
      <c r="F18" s="17">
        <v>200</v>
      </c>
      <c r="G18" s="11"/>
      <c r="H18" s="11"/>
      <c r="I18" s="1"/>
      <c r="J18" s="1"/>
      <c r="K18" s="1"/>
      <c r="L18" s="1"/>
      <c r="M18" s="1"/>
      <c r="N18" s="1"/>
      <c r="O18" s="1"/>
      <c r="P18" s="1"/>
    </row>
    <row r="19" spans="1:16" ht="15.5" x14ac:dyDescent="0.35">
      <c r="A19" s="11" t="s">
        <v>26</v>
      </c>
      <c r="B19" s="7" t="s">
        <v>27</v>
      </c>
      <c r="C19" s="17"/>
      <c r="D19" s="11"/>
      <c r="E19" s="17"/>
      <c r="F19" s="17"/>
      <c r="G19" s="11"/>
      <c r="H19" s="11"/>
      <c r="I19" s="1"/>
      <c r="J19" s="1"/>
      <c r="K19" s="1"/>
      <c r="L19" s="1"/>
      <c r="M19" s="1"/>
      <c r="N19" s="1"/>
      <c r="O19" s="1"/>
      <c r="P19" s="1"/>
    </row>
    <row r="20" spans="1:16" ht="15.5" x14ac:dyDescent="0.35">
      <c r="A20" s="11"/>
      <c r="B20" s="7" t="s">
        <v>28</v>
      </c>
      <c r="C20" s="17"/>
      <c r="D20" s="11"/>
      <c r="E20" s="17"/>
      <c r="F20" s="17"/>
      <c r="G20" s="11"/>
      <c r="H20" s="11"/>
      <c r="I20" s="1"/>
      <c r="J20" s="1"/>
      <c r="K20" s="1"/>
      <c r="L20" s="1"/>
      <c r="M20" s="1"/>
      <c r="N20" s="1"/>
      <c r="O20" s="1"/>
      <c r="P20" s="1"/>
    </row>
    <row r="21" spans="1:16" ht="15.5" x14ac:dyDescent="0.35">
      <c r="A21" s="11" t="s">
        <v>29</v>
      </c>
      <c r="B21" s="7" t="s">
        <v>30</v>
      </c>
      <c r="C21" s="17"/>
      <c r="D21" s="11"/>
      <c r="E21" s="17"/>
      <c r="F21" s="17"/>
      <c r="G21" s="11"/>
      <c r="H21" s="11"/>
      <c r="I21" s="1"/>
      <c r="J21" s="1"/>
      <c r="K21" s="1"/>
      <c r="L21" s="1"/>
      <c r="M21" s="1"/>
      <c r="N21" s="1"/>
      <c r="O21" s="1"/>
      <c r="P21" s="1"/>
    </row>
    <row r="22" spans="1:16" ht="15.5" x14ac:dyDescent="0.35">
      <c r="A22" s="11"/>
      <c r="B22" s="7" t="s">
        <v>31</v>
      </c>
      <c r="C22" s="17"/>
      <c r="D22" s="11"/>
      <c r="E22" s="17"/>
      <c r="F22" s="17"/>
      <c r="G22" s="11"/>
      <c r="H22" s="11"/>
      <c r="I22" s="1"/>
      <c r="J22" s="1"/>
      <c r="K22" s="1"/>
      <c r="L22" s="1"/>
      <c r="M22" s="1"/>
      <c r="N22" s="1"/>
      <c r="O22" s="1"/>
      <c r="P22" s="1"/>
    </row>
    <row r="23" spans="1:16" ht="15.5" x14ac:dyDescent="0.35">
      <c r="A23" s="11"/>
      <c r="B23" s="7" t="s">
        <v>32</v>
      </c>
      <c r="C23" s="17"/>
      <c r="D23" s="11"/>
      <c r="E23" s="17"/>
      <c r="F23" s="17"/>
      <c r="G23" s="11"/>
      <c r="H23" s="11"/>
      <c r="I23" s="1"/>
      <c r="J23" s="1"/>
      <c r="K23" s="1"/>
      <c r="L23" s="1"/>
      <c r="M23" s="1"/>
      <c r="N23" s="1"/>
      <c r="O23" s="1"/>
      <c r="P23" s="1"/>
    </row>
    <row r="24" spans="1:16" ht="15.5" x14ac:dyDescent="0.35">
      <c r="A24" s="11" t="s">
        <v>33</v>
      </c>
      <c r="B24" s="7" t="s">
        <v>34</v>
      </c>
      <c r="C24" s="17"/>
      <c r="D24" s="11"/>
      <c r="E24" s="17"/>
      <c r="F24" s="17"/>
      <c r="G24" s="11"/>
      <c r="H24" s="11"/>
      <c r="I24" s="1"/>
      <c r="J24" s="1"/>
      <c r="K24" s="1"/>
      <c r="L24" s="1"/>
      <c r="M24" s="1"/>
      <c r="N24" s="1"/>
      <c r="O24" s="1"/>
      <c r="P24" s="1"/>
    </row>
    <row r="25" spans="1:16" ht="15.5" x14ac:dyDescent="0.35">
      <c r="A25" s="11"/>
      <c r="B25" s="7" t="s">
        <v>35</v>
      </c>
      <c r="C25" s="17"/>
      <c r="D25" s="11"/>
      <c r="E25" s="17"/>
      <c r="F25" s="17"/>
      <c r="G25" s="11"/>
      <c r="H25" s="11"/>
      <c r="I25" s="1"/>
      <c r="J25" s="1"/>
      <c r="K25" s="1"/>
      <c r="L25" s="1"/>
      <c r="M25" s="1"/>
      <c r="N25" s="1"/>
      <c r="O25" s="1"/>
      <c r="P25" s="1"/>
    </row>
    <row r="26" spans="1:16" ht="15.5" x14ac:dyDescent="0.35">
      <c r="A26" s="11" t="s">
        <v>36</v>
      </c>
      <c r="B26" s="7" t="s">
        <v>37</v>
      </c>
      <c r="C26" s="18" t="s">
        <v>87</v>
      </c>
      <c r="D26" s="11"/>
      <c r="E26" s="11"/>
      <c r="F26" s="11"/>
      <c r="G26" s="11"/>
      <c r="H26" s="11"/>
      <c r="I26" s="1"/>
      <c r="J26" s="1"/>
      <c r="K26" s="1"/>
      <c r="L26" s="1"/>
      <c r="M26" s="1"/>
      <c r="N26" s="1"/>
      <c r="O26" s="1"/>
      <c r="P26" s="1"/>
    </row>
    <row r="27" spans="1:16" ht="15.5" x14ac:dyDescent="0.35">
      <c r="A27" s="11"/>
      <c r="B27" s="7" t="s">
        <v>85</v>
      </c>
      <c r="C27" s="18" t="s">
        <v>89</v>
      </c>
      <c r="D27" s="11"/>
      <c r="E27" s="11"/>
      <c r="F27" s="11"/>
      <c r="G27" s="11"/>
      <c r="H27" s="11"/>
      <c r="I27" s="1"/>
      <c r="J27" s="1"/>
      <c r="K27" s="1"/>
      <c r="L27" s="1"/>
      <c r="M27" s="1"/>
      <c r="N27" s="1"/>
      <c r="O27" s="1"/>
      <c r="P27" s="1"/>
    </row>
    <row r="28" spans="1:16" ht="15.5" x14ac:dyDescent="0.35">
      <c r="A28" s="11" t="s">
        <v>38</v>
      </c>
      <c r="B28" s="7" t="s">
        <v>39</v>
      </c>
      <c r="C28" s="17"/>
      <c r="D28" s="11"/>
      <c r="E28" s="11"/>
      <c r="F28" s="11"/>
      <c r="G28" s="11"/>
      <c r="H28" s="11"/>
      <c r="I28" s="1"/>
      <c r="J28" s="1"/>
      <c r="K28" s="1"/>
      <c r="L28" s="1"/>
      <c r="M28" s="1"/>
      <c r="N28" s="1"/>
      <c r="O28" s="1"/>
      <c r="P28" s="1"/>
    </row>
    <row r="29" spans="1:16" ht="15.5" x14ac:dyDescent="0.35">
      <c r="A29" s="11"/>
      <c r="B29" s="7" t="s">
        <v>40</v>
      </c>
      <c r="C29" s="17"/>
      <c r="D29" s="11"/>
      <c r="E29" s="11"/>
      <c r="F29" s="11"/>
      <c r="G29" s="11"/>
      <c r="H29" s="11"/>
      <c r="I29" s="1"/>
      <c r="J29" s="1"/>
      <c r="K29" s="1"/>
      <c r="L29" s="1"/>
      <c r="M29" s="1"/>
      <c r="N29" s="1"/>
      <c r="O29" s="1"/>
      <c r="P29" s="1"/>
    </row>
    <row r="30" spans="1:16" ht="15.5" x14ac:dyDescent="0.35">
      <c r="A30" s="11" t="s">
        <v>41</v>
      </c>
      <c r="B30" s="7" t="s">
        <v>43</v>
      </c>
      <c r="C30" s="17"/>
      <c r="D30" s="11"/>
      <c r="E30" s="11"/>
      <c r="F30" s="11"/>
      <c r="G30" s="11"/>
      <c r="H30" s="11"/>
      <c r="I30" s="1"/>
      <c r="J30" s="1"/>
      <c r="K30" s="1"/>
      <c r="L30" s="1"/>
      <c r="M30" s="1"/>
      <c r="N30" s="1"/>
      <c r="O30" s="1"/>
      <c r="P30" s="1"/>
    </row>
    <row r="31" spans="1:16" ht="15.5" x14ac:dyDescent="0.35">
      <c r="A31" s="11"/>
      <c r="B31" s="7" t="s">
        <v>44</v>
      </c>
      <c r="C31" s="17"/>
      <c r="D31" s="11"/>
      <c r="E31" s="11"/>
      <c r="F31" s="11"/>
      <c r="G31" s="11"/>
      <c r="H31" s="11"/>
      <c r="I31" s="1"/>
      <c r="J31" s="1"/>
      <c r="K31" s="1"/>
      <c r="L31" s="1"/>
      <c r="M31" s="1"/>
      <c r="N31" s="1"/>
      <c r="O31" s="1"/>
      <c r="P31" s="1"/>
    </row>
    <row r="32" spans="1:16" ht="15.5" x14ac:dyDescent="0.35">
      <c r="A32" s="5" t="s">
        <v>5</v>
      </c>
      <c r="B32" s="8" t="s">
        <v>3</v>
      </c>
      <c r="C32" s="36" t="s">
        <v>2</v>
      </c>
      <c r="D32" s="37"/>
      <c r="E32" s="37"/>
      <c r="F32" s="37"/>
      <c r="G32" s="37"/>
      <c r="H32" s="38"/>
      <c r="I32" s="1"/>
      <c r="J32" s="1"/>
      <c r="K32" s="1"/>
      <c r="L32" s="1"/>
      <c r="M32" s="1"/>
      <c r="N32" s="1"/>
      <c r="O32" s="1"/>
      <c r="P32" s="1"/>
    </row>
    <row r="33" spans="1:16" ht="13.5" customHeight="1" x14ac:dyDescent="0.35">
      <c r="A33" s="6" t="s">
        <v>6</v>
      </c>
      <c r="B33" s="9" t="s">
        <v>4</v>
      </c>
      <c r="C33" s="25">
        <v>40584</v>
      </c>
      <c r="D33" s="25">
        <v>40661</v>
      </c>
      <c r="E33" s="25">
        <v>40717</v>
      </c>
      <c r="F33" s="25">
        <v>40780</v>
      </c>
      <c r="G33" s="25">
        <v>40836</v>
      </c>
      <c r="H33" s="25">
        <v>40890</v>
      </c>
      <c r="I33" s="1"/>
      <c r="J33" s="1"/>
      <c r="K33" s="1"/>
      <c r="L33" s="1"/>
      <c r="M33" s="1"/>
      <c r="N33" s="1"/>
      <c r="O33" s="1"/>
      <c r="P33" s="1"/>
    </row>
    <row r="34" spans="1:16" ht="15.5" x14ac:dyDescent="0.35">
      <c r="A34" s="11" t="s">
        <v>45</v>
      </c>
      <c r="B34" s="7" t="s">
        <v>42</v>
      </c>
      <c r="C34" s="18" t="s">
        <v>86</v>
      </c>
      <c r="D34" s="11"/>
      <c r="E34" s="11"/>
      <c r="F34" s="11"/>
      <c r="G34" s="11"/>
      <c r="H34" s="11"/>
      <c r="I34" s="1"/>
      <c r="J34" s="1"/>
      <c r="K34" s="1"/>
      <c r="L34" s="1"/>
      <c r="M34" s="1"/>
      <c r="N34" s="1"/>
      <c r="O34" s="1"/>
      <c r="P34" s="1"/>
    </row>
    <row r="35" spans="1:16" ht="15.5" x14ac:dyDescent="0.35">
      <c r="A35" s="12"/>
      <c r="B35" s="7" t="s">
        <v>46</v>
      </c>
      <c r="C35" s="18" t="s">
        <v>90</v>
      </c>
      <c r="D35" s="11"/>
      <c r="E35" s="11"/>
      <c r="F35" s="11"/>
      <c r="G35" s="17">
        <v>500</v>
      </c>
      <c r="H35" s="17"/>
      <c r="I35" s="1"/>
      <c r="J35" s="1"/>
      <c r="K35" s="1"/>
      <c r="L35" s="1"/>
      <c r="M35" s="1"/>
      <c r="N35" s="1"/>
      <c r="O35" s="1"/>
      <c r="P35" s="1"/>
    </row>
    <row r="36" spans="1:16" ht="15.5" x14ac:dyDescent="0.35">
      <c r="A36" s="12" t="s">
        <v>47</v>
      </c>
      <c r="B36" s="7" t="s">
        <v>48</v>
      </c>
      <c r="C36" s="17"/>
      <c r="D36" s="11"/>
      <c r="E36" s="17">
        <v>5916.2</v>
      </c>
      <c r="F36" s="26">
        <v>-5916.2</v>
      </c>
      <c r="G36" s="11"/>
      <c r="H36" s="11"/>
      <c r="I36" s="1"/>
      <c r="J36" s="1"/>
      <c r="K36" s="1"/>
      <c r="L36" s="1"/>
      <c r="M36" s="1"/>
      <c r="N36" s="1"/>
      <c r="O36" s="1"/>
      <c r="P36" s="1"/>
    </row>
    <row r="37" spans="1:16" ht="15.5" x14ac:dyDescent="0.35">
      <c r="A37" s="12"/>
      <c r="B37" s="7" t="s">
        <v>49</v>
      </c>
      <c r="C37" s="17"/>
      <c r="D37" s="11"/>
      <c r="E37" s="11" t="s">
        <v>91</v>
      </c>
      <c r="F37" s="11" t="s">
        <v>92</v>
      </c>
      <c r="G37" s="11"/>
      <c r="H37" s="11"/>
      <c r="I37" s="1"/>
      <c r="J37" s="1"/>
      <c r="K37" s="1"/>
      <c r="L37" s="1"/>
      <c r="M37" s="1"/>
      <c r="N37" s="1"/>
      <c r="O37" s="1"/>
      <c r="P37" s="1"/>
    </row>
    <row r="38" spans="1:16" ht="15.5" x14ac:dyDescent="0.35">
      <c r="A38" s="12"/>
      <c r="B38" s="7" t="s">
        <v>50</v>
      </c>
      <c r="C38" s="17"/>
      <c r="D38" s="11"/>
      <c r="E38" s="11"/>
      <c r="F38" s="11" t="s">
        <v>93</v>
      </c>
      <c r="G38" s="11"/>
      <c r="H38" s="11"/>
      <c r="I38" s="1"/>
      <c r="J38" s="1"/>
      <c r="K38" s="1"/>
      <c r="L38" s="1"/>
      <c r="M38" s="1"/>
      <c r="N38" s="1"/>
      <c r="O38" s="1"/>
      <c r="P38" s="1"/>
    </row>
    <row r="39" spans="1:16" ht="15.5" x14ac:dyDescent="0.35">
      <c r="A39" s="12" t="s">
        <v>51</v>
      </c>
      <c r="B39" s="7" t="s">
        <v>52</v>
      </c>
      <c r="C39" s="18" t="s">
        <v>88</v>
      </c>
      <c r="D39" s="11"/>
      <c r="E39" s="11"/>
      <c r="F39" s="11"/>
      <c r="G39" s="11"/>
      <c r="H39" s="11"/>
      <c r="I39" s="1"/>
      <c r="J39" s="1"/>
      <c r="K39" s="1"/>
      <c r="L39" s="1"/>
      <c r="M39" s="1"/>
      <c r="N39" s="1"/>
      <c r="O39" s="1"/>
      <c r="P39" s="1"/>
    </row>
    <row r="40" spans="1:16" ht="15.5" x14ac:dyDescent="0.35">
      <c r="A40" s="12"/>
      <c r="B40" s="7" t="s">
        <v>53</v>
      </c>
      <c r="C40" s="18" t="s">
        <v>84</v>
      </c>
      <c r="D40" s="11"/>
      <c r="E40" s="11"/>
      <c r="F40" s="11"/>
      <c r="G40" s="11"/>
      <c r="H40" s="11"/>
      <c r="I40" s="1"/>
      <c r="J40" s="1"/>
      <c r="K40" s="1"/>
      <c r="L40" s="1"/>
      <c r="M40" s="1"/>
      <c r="N40" s="1"/>
      <c r="O40" s="1"/>
      <c r="P40" s="1"/>
    </row>
    <row r="41" spans="1:16" ht="15.5" x14ac:dyDescent="0.35">
      <c r="A41" s="12" t="s">
        <v>54</v>
      </c>
      <c r="B41" s="7" t="s">
        <v>55</v>
      </c>
      <c r="C41" s="17"/>
      <c r="D41" s="11"/>
      <c r="E41" s="11"/>
      <c r="F41" s="11"/>
      <c r="G41" s="11"/>
      <c r="H41" s="11"/>
      <c r="I41" s="1"/>
      <c r="J41" s="1"/>
      <c r="K41" s="1"/>
      <c r="L41" s="1"/>
      <c r="M41" s="1"/>
      <c r="N41" s="1"/>
      <c r="O41" s="1"/>
      <c r="P41" s="1"/>
    </row>
    <row r="42" spans="1:16" ht="15.5" x14ac:dyDescent="0.35">
      <c r="A42" s="11"/>
      <c r="B42" s="7" t="s">
        <v>56</v>
      </c>
      <c r="C42" s="17"/>
      <c r="D42" s="11"/>
      <c r="E42" s="11"/>
      <c r="F42" s="11"/>
      <c r="G42" s="11"/>
      <c r="H42" s="11"/>
    </row>
    <row r="43" spans="1:16" ht="15.5" x14ac:dyDescent="0.35">
      <c r="A43" s="12" t="s">
        <v>57</v>
      </c>
      <c r="B43" s="7" t="s">
        <v>58</v>
      </c>
      <c r="C43" s="17"/>
      <c r="D43" s="11"/>
      <c r="E43" s="11"/>
      <c r="F43" s="11"/>
      <c r="G43" s="11"/>
      <c r="H43" s="11"/>
    </row>
    <row r="44" spans="1:16" ht="15.5" x14ac:dyDescent="0.35">
      <c r="A44" s="12"/>
      <c r="B44" s="7" t="s">
        <v>59</v>
      </c>
      <c r="C44" s="17"/>
      <c r="D44" s="11"/>
      <c r="E44" s="11"/>
      <c r="F44" s="11"/>
      <c r="G44" s="11"/>
      <c r="H44" s="11"/>
    </row>
    <row r="45" spans="1:16" ht="15.5" x14ac:dyDescent="0.35">
      <c r="A45" s="12" t="s">
        <v>60</v>
      </c>
      <c r="B45" s="7" t="s">
        <v>61</v>
      </c>
      <c r="C45" s="17"/>
      <c r="D45" s="11"/>
      <c r="E45" s="11"/>
      <c r="F45" s="11"/>
      <c r="G45" s="11"/>
      <c r="H45" s="11"/>
    </row>
    <row r="46" spans="1:16" ht="15.5" x14ac:dyDescent="0.35">
      <c r="A46" s="12"/>
      <c r="B46" s="7" t="s">
        <v>62</v>
      </c>
      <c r="C46" s="17">
        <v>1110.0999999999999</v>
      </c>
      <c r="D46" s="19" t="s">
        <v>99</v>
      </c>
      <c r="E46" s="11"/>
      <c r="F46" s="11"/>
      <c r="G46" s="11"/>
      <c r="H46" s="11"/>
    </row>
    <row r="47" spans="1:16" ht="15.5" x14ac:dyDescent="0.35">
      <c r="A47" s="12" t="s">
        <v>63</v>
      </c>
      <c r="B47" s="7" t="s">
        <v>64</v>
      </c>
      <c r="C47" s="17"/>
      <c r="D47" s="11"/>
      <c r="E47" s="11"/>
      <c r="F47" s="11"/>
      <c r="G47" s="11"/>
      <c r="H47" s="11"/>
    </row>
    <row r="48" spans="1:16" ht="15.5" x14ac:dyDescent="0.35">
      <c r="A48" s="12"/>
      <c r="B48" s="7" t="s">
        <v>65</v>
      </c>
      <c r="C48" s="17"/>
      <c r="D48" s="11"/>
      <c r="E48" s="11"/>
      <c r="F48" s="11"/>
      <c r="G48" s="11"/>
      <c r="H48" s="11"/>
    </row>
    <row r="49" spans="1:9" ht="15.5" x14ac:dyDescent="0.35">
      <c r="A49" s="12" t="s">
        <v>66</v>
      </c>
      <c r="B49" s="7" t="s">
        <v>72</v>
      </c>
      <c r="C49" s="17"/>
      <c r="D49" s="11"/>
      <c r="E49" s="11"/>
      <c r="F49" s="20" t="s">
        <v>95</v>
      </c>
      <c r="G49" s="11"/>
      <c r="H49" s="17">
        <v>300</v>
      </c>
    </row>
    <row r="50" spans="1:9" ht="15.5" x14ac:dyDescent="0.35">
      <c r="A50" s="12"/>
      <c r="B50" s="7" t="s">
        <v>71</v>
      </c>
      <c r="C50" s="17"/>
      <c r="D50" s="11"/>
      <c r="E50" s="21"/>
      <c r="F50" s="22" t="s">
        <v>100</v>
      </c>
      <c r="G50" s="11"/>
      <c r="H50" s="22" t="s">
        <v>103</v>
      </c>
    </row>
    <row r="51" spans="1:9" ht="15.5" x14ac:dyDescent="0.35">
      <c r="A51" s="11" t="s">
        <v>67</v>
      </c>
      <c r="B51" s="7" t="s">
        <v>68</v>
      </c>
      <c r="C51" s="17"/>
      <c r="D51" s="11"/>
      <c r="E51" s="11"/>
      <c r="F51" s="11"/>
      <c r="G51" s="11"/>
      <c r="H51" s="11"/>
    </row>
    <row r="52" spans="1:9" ht="15.5" x14ac:dyDescent="0.35">
      <c r="A52" s="12"/>
      <c r="B52" s="7" t="s">
        <v>69</v>
      </c>
      <c r="C52" s="17"/>
      <c r="D52" s="11"/>
      <c r="E52" s="11"/>
      <c r="F52" s="11"/>
      <c r="G52" s="11"/>
      <c r="H52" s="11"/>
    </row>
    <row r="53" spans="1:9" ht="15.5" x14ac:dyDescent="0.35">
      <c r="A53" s="12" t="s">
        <v>70</v>
      </c>
      <c r="B53" s="7" t="s">
        <v>73</v>
      </c>
      <c r="C53" s="17"/>
      <c r="D53" s="11"/>
      <c r="E53" s="11"/>
      <c r="F53" s="11"/>
      <c r="G53" s="11"/>
      <c r="H53" s="11"/>
    </row>
    <row r="54" spans="1:9" ht="15.5" x14ac:dyDescent="0.35">
      <c r="A54" s="12"/>
      <c r="B54" s="7" t="s">
        <v>74</v>
      </c>
      <c r="C54" s="17"/>
      <c r="D54" s="11"/>
      <c r="E54" s="11"/>
      <c r="F54" s="11"/>
      <c r="G54" s="11"/>
      <c r="H54" s="11"/>
    </row>
    <row r="55" spans="1:9" ht="15.5" x14ac:dyDescent="0.35">
      <c r="A55" s="12"/>
      <c r="B55" s="7" t="s">
        <v>75</v>
      </c>
      <c r="C55" s="17">
        <f>32+62+95+44+82+68+63+46+28+131+259+54</f>
        <v>964</v>
      </c>
      <c r="D55" s="11"/>
      <c r="E55" s="17">
        <v>17738.2</v>
      </c>
      <c r="F55" s="17">
        <f>450+3024+7100</f>
        <v>10574</v>
      </c>
      <c r="G55" s="17">
        <f>300</f>
        <v>300</v>
      </c>
      <c r="H55" s="17">
        <v>71.2</v>
      </c>
    </row>
    <row r="56" spans="1:9" ht="15.5" x14ac:dyDescent="0.35">
      <c r="A56" s="12" t="s">
        <v>76</v>
      </c>
      <c r="B56" s="7" t="s">
        <v>77</v>
      </c>
      <c r="C56" s="17"/>
      <c r="D56" s="11"/>
      <c r="E56" s="11"/>
      <c r="F56" s="11" t="s">
        <v>94</v>
      </c>
      <c r="G56" s="11"/>
      <c r="H56" s="11"/>
    </row>
    <row r="57" spans="1:9" ht="15.5" x14ac:dyDescent="0.35">
      <c r="A57" s="12"/>
      <c r="B57" s="7" t="s">
        <v>78</v>
      </c>
      <c r="C57" s="17"/>
      <c r="D57" s="11"/>
      <c r="E57" s="11"/>
      <c r="F57" s="11"/>
      <c r="G57" s="11"/>
      <c r="H57" s="11"/>
    </row>
    <row r="58" spans="1:9" ht="15.5" x14ac:dyDescent="0.35">
      <c r="A58" s="12" t="s">
        <v>79</v>
      </c>
      <c r="B58" s="7" t="s">
        <v>80</v>
      </c>
      <c r="C58" s="17"/>
      <c r="D58" s="11"/>
      <c r="E58" s="11"/>
      <c r="F58" s="11"/>
      <c r="G58" s="11"/>
      <c r="H58" s="11"/>
    </row>
    <row r="59" spans="1:9" ht="15.5" x14ac:dyDescent="0.35">
      <c r="A59" s="12"/>
      <c r="B59" s="7" t="s">
        <v>81</v>
      </c>
      <c r="C59" s="17"/>
      <c r="D59" s="11"/>
      <c r="E59" s="11"/>
      <c r="F59" s="11"/>
      <c r="G59" s="11"/>
      <c r="H59" s="11"/>
    </row>
    <row r="60" spans="1:9" ht="15.5" x14ac:dyDescent="0.35">
      <c r="A60" s="12"/>
      <c r="B60" s="14" t="s">
        <v>96</v>
      </c>
      <c r="C60" s="23">
        <f>C9+C11+C18+C46+C55</f>
        <v>16574.099999999999</v>
      </c>
      <c r="D60" s="24">
        <v>0</v>
      </c>
      <c r="E60" s="23">
        <f>E7+E9+E36+E55</f>
        <v>35654.400000000001</v>
      </c>
      <c r="F60" s="23">
        <f>F18+F36+F55</f>
        <v>4857.8</v>
      </c>
      <c r="G60" s="23">
        <f>G7+G9+G35+G55</f>
        <v>4338.57287</v>
      </c>
      <c r="H60" s="23">
        <f>H49+H55</f>
        <v>371.2</v>
      </c>
    </row>
    <row r="61" spans="1:9" ht="15.5" x14ac:dyDescent="0.35">
      <c r="A61" s="33"/>
      <c r="B61" s="27" t="s">
        <v>97</v>
      </c>
      <c r="C61" s="28">
        <f>C60-C46+608</f>
        <v>16071.999999999998</v>
      </c>
      <c r="D61" s="32">
        <v>0</v>
      </c>
      <c r="E61" s="28">
        <f>E60+F36</f>
        <v>29738.2</v>
      </c>
      <c r="F61" s="28">
        <f>F60-F36+G9</f>
        <v>10412.57287</v>
      </c>
      <c r="G61" s="28">
        <f>G60-G9</f>
        <v>4700</v>
      </c>
      <c r="H61" s="32">
        <f>H60</f>
        <v>371.2</v>
      </c>
      <c r="I61" s="16"/>
    </row>
    <row r="62" spans="1:9" x14ac:dyDescent="0.35">
      <c r="E62" s="29"/>
      <c r="G62" s="31" t="s">
        <v>102</v>
      </c>
      <c r="H62" s="30">
        <f>C61+D61+E61+F61+G61+H61</f>
        <v>61293.972869999998</v>
      </c>
    </row>
    <row r="63" spans="1:9" ht="15.5" x14ac:dyDescent="0.35">
      <c r="B63" s="13" t="s">
        <v>101</v>
      </c>
      <c r="E63" s="13" t="s">
        <v>82</v>
      </c>
    </row>
  </sheetData>
  <mergeCells count="4">
    <mergeCell ref="A1:H1"/>
    <mergeCell ref="A2:H2"/>
    <mergeCell ref="C4:H4"/>
    <mergeCell ref="C32:H3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ИПР 10 сессии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2015-07-20T10:18:45Z</dcterms:modified>
</cp:coreProperties>
</file>